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22" activeTab="1"/>
  </bookViews>
  <sheets>
    <sheet name="Kv" sheetId="1" r:id="rId1"/>
    <sheet name="Rm" sheetId="2" r:id="rId2"/>
  </sheets>
  <definedNames/>
  <calcPr fullCalcOnLoad="1"/>
</workbook>
</file>

<file path=xl/sharedStrings.xml><?xml version="1.0" encoding="utf-8"?>
<sst xmlns="http://schemas.openxmlformats.org/spreadsheetml/2006/main" count="108" uniqueCount="39">
  <si>
    <t>Drill Press Kv Worksheet</t>
  </si>
  <si>
    <t>drill</t>
  </si>
  <si>
    <t>volts</t>
  </si>
  <si>
    <t>press</t>
  </si>
  <si>
    <t>1000/</t>
  </si>
  <si>
    <t>ac</t>
  </si>
  <si>
    <t>RPM</t>
  </si>
  <si>
    <t>peak</t>
  </si>
  <si>
    <t>Ke</t>
  </si>
  <si>
    <t>Kv</t>
  </si>
  <si>
    <t>Kt</t>
  </si>
  <si>
    <t>Average</t>
  </si>
  <si>
    <t>Kv:</t>
  </si>
  <si>
    <t>Insert numbers only in the Green boxes.</t>
  </si>
  <si>
    <t>Your measured drill press RPM in Column B.</t>
  </si>
  <si>
    <t>Your measured AC volts in Column A.</t>
  </si>
  <si>
    <t>Brushed Motor or Brushless Motor &amp; ESC Resistance</t>
  </si>
  <si>
    <t>INPUTS:</t>
  </si>
  <si>
    <t>I1 - current</t>
  </si>
  <si>
    <t>amps</t>
  </si>
  <si>
    <t>V1 - voltage</t>
  </si>
  <si>
    <t>RPM1</t>
  </si>
  <si>
    <t>I2 - current</t>
  </si>
  <si>
    <t>V2 - voltage</t>
  </si>
  <si>
    <t>RPM2</t>
  </si>
  <si>
    <t>OUTPUTS:</t>
  </si>
  <si>
    <t>Resistance in:</t>
  </si>
  <si>
    <t>milliohms</t>
  </si>
  <si>
    <t>ohms</t>
  </si>
  <si>
    <t>Kv – generator constant</t>
  </si>
  <si>
    <t>RPM/volt</t>
  </si>
  <si>
    <t>Examples from Kv Article</t>
  </si>
  <si>
    <t>Cobra C2203/52</t>
  </si>
  <si>
    <t>http://innov8tivedesigns.com/Cobra/Cobra_2203-52_Specs.htm</t>
  </si>
  <si>
    <t>Cobra C-4130-14</t>
  </si>
  <si>
    <t>http://innov8tivedesigns.com/Cobra/Cobra_4130-14_Specs.htm</t>
  </si>
  <si>
    <t>Kv - voltage constant</t>
  </si>
  <si>
    <t>Cobra C-2203/34</t>
  </si>
  <si>
    <t>http://innov8tivedesigns.com/Cobra/Cobra_2203-34_Specs.htm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</si>
</sst>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"/>
    <numFmt numFmtId="167" formatCode="0.00000"/>
    <numFmt numFmtId="168" formatCode="0"/>
    <numFmt numFmtId="169" formatCode="0.0"/>
    <numFmt numFmtId="170" formatCode="0.0000"/>
  </numFmts>
  <fonts count="10">
    <font>
      <sz val="10"/>
      <name val="Verdana"/>
      <family val="2"/>
    </font>
    <font>
      <sz val="10"/>
      <name val="Arial"/>
      <family val="0"/>
    </font>
    <font>
      <sz val="14"/>
      <name val="Verdana"/>
      <family val="2"/>
    </font>
    <font>
      <b/>
      <sz val="24"/>
      <name val="Verdana"/>
      <family val="2"/>
    </font>
    <font>
      <sz val="24"/>
      <name val="Verdana"/>
      <family val="2"/>
    </font>
    <font>
      <b/>
      <sz val="24"/>
      <color indexed="9"/>
      <name val="Verdana"/>
      <family val="2"/>
    </font>
    <font>
      <b/>
      <sz val="10"/>
      <color indexed="8"/>
      <name val="Sans"/>
      <family val="2"/>
    </font>
    <font>
      <sz val="10"/>
      <color indexed="8"/>
      <name val="Sans"/>
      <family val="2"/>
    </font>
    <font>
      <b/>
      <sz val="10"/>
      <color indexed="9"/>
      <name val="Sans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5" fillId="2" borderId="0" xfId="0" applyNumberFormat="1" applyFont="1" applyFill="1" applyAlignment="1">
      <alignment/>
    </xf>
    <xf numFmtId="164" fontId="5" fillId="2" borderId="0" xfId="0" applyFont="1" applyFill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8" fontId="3" fillId="0" borderId="0" xfId="0" applyNumberFormat="1" applyFont="1" applyAlignment="1">
      <alignment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8" fillId="3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10" sqref="F10"/>
    </sheetView>
  </sheetViews>
  <sheetFormatPr defaultColWidth="11.00390625" defaultRowHeight="12.75"/>
  <cols>
    <col min="1" max="1" width="14.00390625" style="1" customWidth="1"/>
    <col min="2" max="2" width="12.25390625" style="1" customWidth="1"/>
    <col min="3" max="3" width="11.625" style="1" customWidth="1"/>
    <col min="4" max="4" width="11.75390625" style="1" customWidth="1"/>
    <col min="5" max="7" width="17.375" style="1" customWidth="1"/>
    <col min="8" max="8" width="9.25390625" style="1" customWidth="1"/>
    <col min="9" max="9" width="10.375" style="1" customWidth="1"/>
    <col min="10" max="16384" width="10.75390625" style="1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 t="s">
        <v>1</v>
      </c>
      <c r="C2" s="3"/>
      <c r="D2" s="3"/>
      <c r="E2" s="3"/>
      <c r="F2" s="3"/>
      <c r="G2" s="3"/>
      <c r="H2" s="3"/>
      <c r="I2" s="3"/>
    </row>
    <row r="3" spans="1:9" ht="12.75">
      <c r="A3" s="3" t="s">
        <v>2</v>
      </c>
      <c r="B3" s="3" t="s">
        <v>3</v>
      </c>
      <c r="C3" s="3" t="s">
        <v>2</v>
      </c>
      <c r="D3" s="3" t="s">
        <v>4</v>
      </c>
      <c r="E3" s="3"/>
      <c r="F3" s="3"/>
      <c r="G3" s="3"/>
      <c r="H3" s="3"/>
      <c r="I3" s="3"/>
    </row>
    <row r="4" spans="1:9" ht="12.75">
      <c r="A4" s="3" t="s">
        <v>5</v>
      </c>
      <c r="B4" s="3" t="s">
        <v>6</v>
      </c>
      <c r="C4" s="3" t="s">
        <v>7</v>
      </c>
      <c r="D4" s="3" t="s">
        <v>6</v>
      </c>
      <c r="E4" s="3" t="s">
        <v>8</v>
      </c>
      <c r="F4" s="3" t="s">
        <v>9</v>
      </c>
      <c r="G4" s="3" t="s">
        <v>10</v>
      </c>
      <c r="H4" s="3"/>
      <c r="I4" s="3"/>
    </row>
    <row r="5" spans="1:9" ht="12.75">
      <c r="A5" s="4">
        <v>0.94</v>
      </c>
      <c r="B5" s="5">
        <v>1560</v>
      </c>
      <c r="C5" s="6">
        <f>A5*1.414</f>
        <v>1.32916</v>
      </c>
      <c r="D5" s="6">
        <f>1000/B5</f>
        <v>0.6410256410256411</v>
      </c>
      <c r="E5" s="7">
        <f>(C5*D5)/1000</f>
        <v>0.0008520256410256411</v>
      </c>
      <c r="F5" s="6">
        <f>1/E5/0.95</f>
        <v>1235.4458930135534</v>
      </c>
      <c r="G5" s="6">
        <f>1352.4/F5</f>
        <v>1.0946655030769232</v>
      </c>
      <c r="H5" s="3"/>
      <c r="I5" s="3"/>
    </row>
    <row r="6" spans="1:9" ht="12.75">
      <c r="A6" s="4">
        <v>0.94</v>
      </c>
      <c r="B6" s="5">
        <v>1560</v>
      </c>
      <c r="C6" s="6">
        <f>A6*1.414</f>
        <v>1.32916</v>
      </c>
      <c r="D6" s="6">
        <f>1000/B6</f>
        <v>0.6410256410256411</v>
      </c>
      <c r="E6" s="7">
        <f>(C6*D6)/1000</f>
        <v>0.0008520256410256411</v>
      </c>
      <c r="F6" s="6">
        <f>1/E6/0.95</f>
        <v>1235.4458930135534</v>
      </c>
      <c r="G6" s="6">
        <f>1352.4/F6</f>
        <v>1.0946655030769232</v>
      </c>
      <c r="H6" s="3"/>
      <c r="I6" s="3"/>
    </row>
    <row r="7" spans="1:9" ht="12.75">
      <c r="A7" s="4">
        <v>0.94</v>
      </c>
      <c r="B7" s="5">
        <v>1560</v>
      </c>
      <c r="C7" s="6">
        <f>A7*1.414</f>
        <v>1.32916</v>
      </c>
      <c r="D7" s="6">
        <f>1000/B7</f>
        <v>0.6410256410256411</v>
      </c>
      <c r="E7" s="7">
        <f>(C7*D7)/1000</f>
        <v>0.0008520256410256411</v>
      </c>
      <c r="F7" s="6">
        <f>1/E7/0.95</f>
        <v>1235.4458930135534</v>
      </c>
      <c r="G7" s="6">
        <f>1352.4/F7</f>
        <v>1.0946655030769232</v>
      </c>
      <c r="H7" s="3"/>
      <c r="I7" s="3"/>
    </row>
    <row r="8" spans="1:9" ht="12.75">
      <c r="A8" s="4">
        <f>AVERAGE(A5:A7)</f>
        <v>0.94</v>
      </c>
      <c r="B8" s="5">
        <v>1560</v>
      </c>
      <c r="C8" s="6">
        <f>A8*1.414</f>
        <v>1.32916</v>
      </c>
      <c r="D8" s="6">
        <f>1000/B8</f>
        <v>0.6410256410256411</v>
      </c>
      <c r="E8" s="7">
        <f>(C8*D8)/1000</f>
        <v>0.0008520256410256411</v>
      </c>
      <c r="F8" s="6">
        <f>1/E8/0.95</f>
        <v>1235.4458930135534</v>
      </c>
      <c r="G8" s="6">
        <f>1352.4/F8</f>
        <v>1.0946655030769232</v>
      </c>
      <c r="H8" s="2" t="s">
        <v>11</v>
      </c>
      <c r="I8" s="2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2"/>
      <c r="C10" s="2"/>
      <c r="D10" s="3"/>
      <c r="E10" s="3"/>
      <c r="F10" s="3"/>
      <c r="G10" s="3"/>
      <c r="H10" s="3"/>
      <c r="I10" s="3"/>
    </row>
    <row r="11" spans="1:9" ht="12.75">
      <c r="A11" s="3"/>
      <c r="B11" s="8" t="s">
        <v>12</v>
      </c>
      <c r="C11" s="9">
        <f>F8</f>
        <v>1235.4458930135534</v>
      </c>
      <c r="D11" s="3"/>
      <c r="E11" s="3"/>
      <c r="F11" s="3"/>
      <c r="G11" s="3"/>
      <c r="H11" s="3"/>
      <c r="I11" s="3"/>
    </row>
    <row r="12" ht="12.75">
      <c r="D12" s="1" t="s">
        <v>13</v>
      </c>
    </row>
    <row r="13" ht="12.75">
      <c r="D13" s="1" t="s">
        <v>14</v>
      </c>
    </row>
    <row r="14" ht="12.75">
      <c r="D14" s="1" t="s">
        <v>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6" sqref="A16"/>
    </sheetView>
  </sheetViews>
  <sheetFormatPr defaultColWidth="10.00390625" defaultRowHeight="12.75"/>
  <cols>
    <col min="1" max="1" width="16.75390625" style="0" customWidth="1"/>
    <col min="8" max="8" width="21.25390625" style="0" customWidth="1"/>
    <col min="9" max="9" width="7.875" style="0" customWidth="1"/>
  </cols>
  <sheetData>
    <row r="1" spans="1:3" ht="12.75">
      <c r="A1" s="10" t="s">
        <v>16</v>
      </c>
      <c r="B1" s="11"/>
      <c r="C1" s="11"/>
    </row>
    <row r="2" spans="1:3" ht="12.75">
      <c r="A2" s="10"/>
      <c r="B2" s="11"/>
      <c r="C2" s="11"/>
    </row>
    <row r="3" spans="1:9" ht="12.75">
      <c r="A3" s="10" t="s">
        <v>17</v>
      </c>
      <c r="B3" s="11"/>
      <c r="C3" s="11"/>
      <c r="G3" s="10"/>
      <c r="H3" s="11"/>
      <c r="I3" s="11"/>
    </row>
    <row r="4" spans="1:9" ht="12.75">
      <c r="A4" s="11" t="s">
        <v>18</v>
      </c>
      <c r="B4" s="12">
        <v>36.6</v>
      </c>
      <c r="C4" s="11" t="s">
        <v>19</v>
      </c>
      <c r="G4" s="11"/>
      <c r="H4" s="11"/>
      <c r="I4" s="11"/>
    </row>
    <row r="5" spans="1:9" ht="12.75">
      <c r="A5" s="11" t="s">
        <v>20</v>
      </c>
      <c r="B5" s="12">
        <v>17.28</v>
      </c>
      <c r="C5" s="11" t="s">
        <v>2</v>
      </c>
      <c r="G5" s="11"/>
      <c r="H5" s="11"/>
      <c r="I5" s="11"/>
    </row>
    <row r="6" spans="1:9" ht="12.75">
      <c r="A6" s="11" t="s">
        <v>21</v>
      </c>
      <c r="B6" s="12">
        <v>8814</v>
      </c>
      <c r="C6" s="11" t="s">
        <v>6</v>
      </c>
      <c r="G6" s="11"/>
      <c r="H6" s="11"/>
      <c r="I6" s="11"/>
    </row>
    <row r="7" spans="1:9" ht="12.75">
      <c r="A7" s="11"/>
      <c r="B7" s="11"/>
      <c r="C7" s="11"/>
      <c r="G7" s="11"/>
      <c r="H7" s="11"/>
      <c r="I7" s="11"/>
    </row>
    <row r="8" spans="1:9" ht="12.75">
      <c r="A8" s="11" t="s">
        <v>22</v>
      </c>
      <c r="B8" s="12">
        <v>1.4</v>
      </c>
      <c r="C8" s="11" t="s">
        <v>19</v>
      </c>
      <c r="G8" s="11"/>
      <c r="H8" s="11"/>
      <c r="I8" s="11"/>
    </row>
    <row r="9" spans="1:9" ht="12.75">
      <c r="A9" s="11" t="s">
        <v>23</v>
      </c>
      <c r="B9" s="12">
        <v>17.88</v>
      </c>
      <c r="C9" s="11" t="s">
        <v>2</v>
      </c>
      <c r="G9" s="11"/>
      <c r="H9" s="11"/>
      <c r="I9" s="11"/>
    </row>
    <row r="10" spans="1:9" ht="12.75">
      <c r="A10" s="11" t="s">
        <v>24</v>
      </c>
      <c r="B10" s="12">
        <v>10954</v>
      </c>
      <c r="C10" s="11" t="s">
        <v>6</v>
      </c>
      <c r="G10" s="11"/>
      <c r="H10" s="11"/>
      <c r="I10" s="11"/>
    </row>
    <row r="11" spans="1:9" ht="12.75">
      <c r="A11" s="11"/>
      <c r="B11" s="11"/>
      <c r="C11" s="11"/>
      <c r="G11" s="11"/>
      <c r="H11" s="11"/>
      <c r="I11" s="11"/>
    </row>
    <row r="12" spans="1:9" ht="12.75">
      <c r="A12" s="11"/>
      <c r="B12" s="11"/>
      <c r="C12" s="11"/>
      <c r="G12" s="11"/>
      <c r="H12" s="11"/>
      <c r="I12" s="11"/>
    </row>
    <row r="13" spans="1:9" ht="12.75">
      <c r="A13" s="10" t="s">
        <v>25</v>
      </c>
      <c r="B13" s="11"/>
      <c r="C13" s="11"/>
      <c r="G13" s="10"/>
      <c r="H13" s="11"/>
      <c r="I13" s="11"/>
    </row>
    <row r="14" spans="1:9" ht="12.75">
      <c r="A14" s="11" t="s">
        <v>26</v>
      </c>
      <c r="B14" s="13">
        <f>1000*(B10*B5-B6*B9)/(B10*B4-B6*B8)</f>
        <v>81.55607848950334</v>
      </c>
      <c r="C14" s="11" t="s">
        <v>27</v>
      </c>
      <c r="G14" s="11"/>
      <c r="H14" s="13"/>
      <c r="I14" s="11"/>
    </row>
    <row r="15" spans="1:8" ht="12.75">
      <c r="A15" s="11" t="s">
        <v>26</v>
      </c>
      <c r="B15" s="14">
        <f>B14/1000</f>
        <v>0.08155607848950333</v>
      </c>
      <c r="C15" t="s">
        <v>28</v>
      </c>
      <c r="G15" s="11"/>
      <c r="H15" s="14"/>
    </row>
    <row r="16" spans="1:9" ht="12.75">
      <c r="A16" s="11" t="s">
        <v>29</v>
      </c>
      <c r="B16" s="15">
        <f>B6/(B5-B4*(B14/1000))</f>
        <v>616.5771735405006</v>
      </c>
      <c r="C16" s="11" t="s">
        <v>30</v>
      </c>
      <c r="G16" s="11"/>
      <c r="H16" s="15"/>
      <c r="I16" s="11"/>
    </row>
    <row r="21" spans="1:8" ht="12.75">
      <c r="A21" t="s">
        <v>31</v>
      </c>
      <c r="H21" t="s">
        <v>31</v>
      </c>
    </row>
    <row r="22" spans="1:9" ht="12.75">
      <c r="A22" s="16" t="s">
        <v>32</v>
      </c>
      <c r="B22" t="s">
        <v>33</v>
      </c>
      <c r="H22" s="16" t="s">
        <v>34</v>
      </c>
      <c r="I22" t="s">
        <v>35</v>
      </c>
    </row>
    <row r="23" spans="1:10" ht="12.75">
      <c r="A23" s="10" t="s">
        <v>17</v>
      </c>
      <c r="B23" s="11"/>
      <c r="C23" s="11"/>
      <c r="H23" s="10" t="s">
        <v>17</v>
      </c>
      <c r="I23" s="11"/>
      <c r="J23" s="11"/>
    </row>
    <row r="24" spans="1:10" ht="12.75">
      <c r="A24" s="11" t="s">
        <v>18</v>
      </c>
      <c r="B24" s="11">
        <v>6.93</v>
      </c>
      <c r="C24" s="11" t="s">
        <v>19</v>
      </c>
      <c r="H24" s="11" t="s">
        <v>18</v>
      </c>
      <c r="I24" s="11">
        <v>58.25</v>
      </c>
      <c r="J24" s="11" t="s">
        <v>19</v>
      </c>
    </row>
    <row r="25" spans="1:10" ht="12.75">
      <c r="A25" s="11" t="s">
        <v>20</v>
      </c>
      <c r="B25" s="11">
        <v>7.4</v>
      </c>
      <c r="C25" s="11" t="s">
        <v>2</v>
      </c>
      <c r="H25" s="11" t="s">
        <v>20</v>
      </c>
      <c r="I25" s="11">
        <v>29.6</v>
      </c>
      <c r="J25" s="11" t="s">
        <v>2</v>
      </c>
    </row>
    <row r="26" spans="1:10" ht="12.75">
      <c r="A26" s="11" t="s">
        <v>21</v>
      </c>
      <c r="B26" s="11">
        <v>6740</v>
      </c>
      <c r="C26" s="11" t="s">
        <v>6</v>
      </c>
      <c r="H26" s="11" t="s">
        <v>21</v>
      </c>
      <c r="I26" s="11">
        <v>10581</v>
      </c>
      <c r="J26" s="11" t="s">
        <v>6</v>
      </c>
    </row>
    <row r="27" spans="1:10" ht="12.75">
      <c r="A27" s="11"/>
      <c r="B27" s="11"/>
      <c r="C27" s="11"/>
      <c r="H27" s="11"/>
      <c r="I27" s="11"/>
      <c r="J27" s="11"/>
    </row>
    <row r="28" spans="1:10" ht="12.75">
      <c r="A28" s="11" t="s">
        <v>22</v>
      </c>
      <c r="B28" s="11">
        <v>0.36</v>
      </c>
      <c r="C28" s="11" t="s">
        <v>19</v>
      </c>
      <c r="H28" s="11" t="s">
        <v>22</v>
      </c>
      <c r="I28" s="11">
        <v>1.46</v>
      </c>
      <c r="J28" s="11" t="s">
        <v>19</v>
      </c>
    </row>
    <row r="29" spans="1:10" ht="12.75">
      <c r="A29" s="11" t="s">
        <v>23</v>
      </c>
      <c r="B29" s="11">
        <v>8</v>
      </c>
      <c r="C29" s="11" t="s">
        <v>2</v>
      </c>
      <c r="H29" s="11" t="s">
        <v>23</v>
      </c>
      <c r="I29" s="11">
        <v>20</v>
      </c>
      <c r="J29" s="11" t="s">
        <v>2</v>
      </c>
    </row>
    <row r="30" spans="1:10" ht="12.75">
      <c r="A30" s="11" t="s">
        <v>24</v>
      </c>
      <c r="B30" s="11">
        <v>12080</v>
      </c>
      <c r="C30" s="11" t="s">
        <v>6</v>
      </c>
      <c r="H30" s="11" t="s">
        <v>24</v>
      </c>
      <c r="I30" s="11">
        <v>8940</v>
      </c>
      <c r="J30" s="11" t="s">
        <v>6</v>
      </c>
    </row>
    <row r="31" spans="1:10" ht="12.75">
      <c r="A31" s="11"/>
      <c r="B31" s="11"/>
      <c r="C31" s="11"/>
      <c r="H31" s="11"/>
      <c r="I31" s="11"/>
      <c r="J31" s="11"/>
    </row>
    <row r="32" spans="1:10" ht="12.75">
      <c r="A32" s="11"/>
      <c r="B32" s="11"/>
      <c r="C32" s="11"/>
      <c r="H32" s="11"/>
      <c r="I32" s="11"/>
      <c r="J32" s="11"/>
    </row>
    <row r="33" spans="1:10" ht="12.75">
      <c r="A33" s="10" t="s">
        <v>25</v>
      </c>
      <c r="B33" s="11"/>
      <c r="C33" s="11"/>
      <c r="H33" s="10" t="s">
        <v>25</v>
      </c>
      <c r="I33" s="11"/>
      <c r="J33" s="11"/>
    </row>
    <row r="34" spans="1:10" ht="12.75">
      <c r="A34" s="11" t="s">
        <v>26</v>
      </c>
      <c r="B34" s="13">
        <f>1000*(B30*B25-B26*B29)/(B30*B24-B26*B28)</f>
        <v>436.37437260112193</v>
      </c>
      <c r="C34" s="11" t="s">
        <v>27</v>
      </c>
      <c r="H34" s="11" t="s">
        <v>26</v>
      </c>
      <c r="I34" s="13">
        <f>1000*(I30*I25-I26*I29)/(I30*I24-I26*I28)</f>
        <v>104.8947021763454</v>
      </c>
      <c r="J34" s="11" t="s">
        <v>27</v>
      </c>
    </row>
    <row r="35" spans="1:10" ht="12.75">
      <c r="A35" s="11" t="s">
        <v>26</v>
      </c>
      <c r="B35" s="14">
        <f>B34/1000</f>
        <v>0.43637437260112194</v>
      </c>
      <c r="C35" t="s">
        <v>28</v>
      </c>
      <c r="H35" s="11" t="s">
        <v>26</v>
      </c>
      <c r="I35" s="14">
        <f>I34/1000</f>
        <v>0.1048947021763454</v>
      </c>
      <c r="J35" t="s">
        <v>28</v>
      </c>
    </row>
    <row r="36" spans="1:10" ht="12.75">
      <c r="A36" s="11" t="s">
        <v>36</v>
      </c>
      <c r="B36" s="15">
        <f>B26/(B25-B24*(B34/1000))</f>
        <v>1540.2455661664392</v>
      </c>
      <c r="C36" s="11" t="s">
        <v>30</v>
      </c>
      <c r="H36" s="11" t="s">
        <v>36</v>
      </c>
      <c r="I36" s="15">
        <f>I26/(I25-I24*(I34/1000))</f>
        <v>450.44923086797456</v>
      </c>
      <c r="J36" s="11" t="s">
        <v>30</v>
      </c>
    </row>
    <row r="39" ht="12.75">
      <c r="A39" t="s">
        <v>31</v>
      </c>
    </row>
    <row r="40" spans="1:2" ht="12.75">
      <c r="A40" s="16" t="s">
        <v>37</v>
      </c>
      <c r="B40" t="s">
        <v>38</v>
      </c>
    </row>
    <row r="41" spans="1:3" ht="12.75">
      <c r="A41" s="10" t="s">
        <v>17</v>
      </c>
      <c r="B41" s="11"/>
      <c r="C41" s="11"/>
    </row>
    <row r="42" spans="1:3" ht="12.75">
      <c r="A42" s="11" t="s">
        <v>18</v>
      </c>
      <c r="B42" s="11">
        <v>9.18</v>
      </c>
      <c r="C42" s="11" t="s">
        <v>19</v>
      </c>
    </row>
    <row r="43" spans="1:3" ht="12.75">
      <c r="A43" s="11" t="s">
        <v>20</v>
      </c>
      <c r="B43" s="11">
        <v>7.4</v>
      </c>
      <c r="C43" s="11" t="s">
        <v>2</v>
      </c>
    </row>
    <row r="44" spans="1:3" ht="12.75">
      <c r="A44" s="11" t="s">
        <v>21</v>
      </c>
      <c r="B44" s="11">
        <v>12260</v>
      </c>
      <c r="C44" s="11" t="s">
        <v>6</v>
      </c>
    </row>
    <row r="45" spans="1:3" ht="12.75">
      <c r="A45" s="11"/>
      <c r="B45" s="11"/>
      <c r="C45" s="11"/>
    </row>
    <row r="46" spans="1:3" ht="12.75">
      <c r="A46" s="11" t="s">
        <v>22</v>
      </c>
      <c r="B46" s="11">
        <v>0.56</v>
      </c>
      <c r="C46" s="11" t="s">
        <v>19</v>
      </c>
    </row>
    <row r="47" spans="1:3" ht="12.75">
      <c r="A47" s="11" t="s">
        <v>23</v>
      </c>
      <c r="B47" s="11">
        <v>8</v>
      </c>
      <c r="C47" s="11" t="s">
        <v>2</v>
      </c>
    </row>
    <row r="48" spans="1:3" ht="12.75">
      <c r="A48" s="11" t="s">
        <v>24</v>
      </c>
      <c r="B48" s="11">
        <v>18110</v>
      </c>
      <c r="C48" s="11" t="s">
        <v>6</v>
      </c>
    </row>
    <row r="49" spans="1:3" ht="12.75">
      <c r="A49" s="11"/>
      <c r="B49" s="11"/>
      <c r="C49" s="11"/>
    </row>
    <row r="50" spans="1:3" ht="12.75">
      <c r="A50" s="11"/>
      <c r="B50" s="11"/>
      <c r="C50" s="11"/>
    </row>
    <row r="51" spans="1:3" ht="12.75">
      <c r="A51" s="10" t="s">
        <v>25</v>
      </c>
      <c r="B51" s="11"/>
      <c r="C51" s="11"/>
    </row>
    <row r="52" spans="1:3" ht="12.75">
      <c r="A52" s="11" t="s">
        <v>26</v>
      </c>
      <c r="B52" s="13">
        <f>1000*(B48*B43-B44*B47)/(B48*B42-B44*B46)</f>
        <v>225.45522078098082</v>
      </c>
      <c r="C52" s="11" t="s">
        <v>27</v>
      </c>
    </row>
    <row r="53" spans="1:3" ht="12.75">
      <c r="A53" s="11" t="s">
        <v>26</v>
      </c>
      <c r="B53" s="14">
        <f>B52/1000</f>
        <v>0.22545522078098082</v>
      </c>
      <c r="C53" t="s">
        <v>28</v>
      </c>
    </row>
    <row r="54" spans="1:3" ht="12.75">
      <c r="A54" s="11" t="s">
        <v>36</v>
      </c>
      <c r="B54" s="15">
        <f>B44/(B43-B42*(B52/1000))</f>
        <v>2300.0490648810896</v>
      </c>
      <c r="C54" s="11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Myers</dc:creator>
  <cp:keywords/>
  <dc:description/>
  <cp:lastModifiedBy>Ken Myers</cp:lastModifiedBy>
  <dcterms:created xsi:type="dcterms:W3CDTF">2008-12-04T15:37:40Z</dcterms:created>
  <dcterms:modified xsi:type="dcterms:W3CDTF">2014-10-30T13:07:04Z</dcterms:modified>
  <cp:category/>
  <cp:version/>
  <cp:contentType/>
  <cp:contentStatus/>
  <cp:revision>6</cp:revision>
</cp:coreProperties>
</file>